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<sst xmlns="http://schemas.openxmlformats.org/spreadsheetml/2006/main" count="63" uniqueCount="61">
  <si>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</si>
  <si>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</si>
  <si>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</si>
  <si>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</si>
  <si>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</si>
  <si>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</si>
  <si>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</si>
  <si>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Ошибочно</t>
  </si>
  <si>
    <t>подъемная сила</t>
  </si>
  <si>
    <t>выталкивающая сила</t>
  </si>
  <si>
    <t>сила давления</t>
  </si>
  <si>
    <t>у поверхности Земли</t>
  </si>
  <si>
    <t>15Н</t>
  </si>
  <si>
    <t>в воде</t>
  </si>
  <si>
    <t>в керосине</t>
  </si>
  <si>
    <t>в соленой воде</t>
  </si>
  <si>
    <t>в ртути</t>
  </si>
  <si>
    <t>тонет</t>
  </si>
  <si>
    <t>не тонет</t>
  </si>
  <si>
    <t>1 Н</t>
  </si>
  <si>
    <t>0.1 Н</t>
  </si>
  <si>
    <t>0.01 Н</t>
  </si>
  <si>
    <t>0 Н</t>
  </si>
  <si>
    <t>7 класс</t>
  </si>
  <si>
    <t>Класс</t>
  </si>
  <si>
    <t>Сила Архимеда. Условия плавания тел.</t>
  </si>
  <si>
    <t>Сила Архимеда - это…</t>
  </si>
  <si>
    <t>сила, равная весу тела</t>
  </si>
  <si>
    <t>Где выталкивающая сила, действующая на воздушный шар, будет меньше:</t>
  </si>
  <si>
    <t>на высоте 3000 м</t>
  </si>
  <si>
    <t>равна 0 везде</t>
  </si>
  <si>
    <t>не равна 0 везде</t>
  </si>
  <si>
    <t>Человек, масса  которого 75 кг погрузился в воду. Его вес в воде равен 60 кг. Вычислите выталкивающую силу.</t>
  </si>
  <si>
    <t>100Н</t>
  </si>
  <si>
    <t>150Н</t>
  </si>
  <si>
    <t>250Н</t>
  </si>
  <si>
    <t>Тело по очереди погрузили в: воду, керосин, соленую воду, ртуть. Где сила Архимеда будет больше?</t>
  </si>
  <si>
    <t>всплывает (часть тела в воде)</t>
  </si>
  <si>
    <t>плавает (посередине жидкости)</t>
  </si>
  <si>
    <r>
      <t>Плотность тела 1000 кг/м</t>
    </r>
    <r>
      <rPr>
        <b/>
        <sz val="11"/>
        <rFont val="Calibri"/>
        <family val="2"/>
      </rPr>
      <t>³</t>
    </r>
    <r>
      <rPr>
        <b/>
        <sz val="11"/>
        <rFont val="Arial Cyr"/>
        <family val="2"/>
      </rPr>
      <t>., что произойдет с телом, если поместить его в пресную воду?</t>
    </r>
  </si>
  <si>
    <r>
      <t>Если поместить 1 дм</t>
    </r>
    <r>
      <rPr>
        <b/>
        <sz val="11"/>
        <rFont val="Calibri"/>
        <family val="2"/>
      </rPr>
      <t>³</t>
    </r>
    <r>
      <rPr>
        <b/>
        <sz val="11"/>
        <rFont val="Arial Cyr"/>
        <family val="2"/>
      </rPr>
      <t xml:space="preserve"> воды в воду, то чему будет равен ее вес?</t>
    </r>
  </si>
  <si>
    <t>Какие силы действуют на аэростат в воздухе?</t>
  </si>
  <si>
    <t>подъемная сила (сила архимеда минус сила тяжести)</t>
  </si>
  <si>
    <t>только сила тяжести</t>
  </si>
  <si>
    <t>только сила Архимеда</t>
  </si>
  <si>
    <t>вес тела</t>
  </si>
  <si>
    <t>Какое  условие  должно выполняться, чтобы тело тонуло в жидкости:</t>
  </si>
  <si>
    <t>сила тяжести больше силы Архимеда</t>
  </si>
  <si>
    <t>сила тяжести меньше силы Архимеда</t>
  </si>
  <si>
    <t>плотность тела равна плотности жидкости</t>
  </si>
  <si>
    <t>сила тяжести равна силе Архимеда</t>
  </si>
  <si>
    <t>Металлическая ложка объемом 5  см³ случайно утонула в супе. Плотность супа 1,2 г/см³. Вычислить силу Архимеда, действующую на ложку. g=10 Н/кг</t>
  </si>
  <si>
    <t>60Н</t>
  </si>
  <si>
    <t>0,06Н</t>
  </si>
  <si>
    <t>6Н</t>
  </si>
  <si>
    <t>0,6Н</t>
  </si>
  <si>
    <t>Объемы находящихся в воде частей грузов одинаковы. Почему один из грузов перетягивает?</t>
  </si>
  <si>
    <t>имеет больший вес</t>
  </si>
  <si>
    <t>на него действует меньшая сила Архимеда</t>
  </si>
  <si>
    <t>потому, что не полностью погружен в воду</t>
  </si>
  <si>
    <t>имеет меньший вес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</si>
</sst>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4"/>
      <name val="Arial Cyr"/>
      <family val="0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6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34" borderId="10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16" fillId="38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5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19050</xdr:rowOff>
    </xdr:from>
    <xdr:to>
      <xdr:col>2</xdr:col>
      <xdr:colOff>1447800</xdr:colOff>
      <xdr:row>1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975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15</xdr:row>
      <xdr:rowOff>609600</xdr:rowOff>
    </xdr:from>
    <xdr:to>
      <xdr:col>14</xdr:col>
      <xdr:colOff>200025</xdr:colOff>
      <xdr:row>18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6648450"/>
          <a:ext cx="2733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16</xdr:row>
      <xdr:rowOff>47625</xdr:rowOff>
    </xdr:from>
    <xdr:to>
      <xdr:col>3</xdr:col>
      <xdr:colOff>952500</xdr:colOff>
      <xdr:row>17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314950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8"/>
  <sheetViews>
    <sheetView showGridLines="0" tabSelected="1" zoomScale="85" zoomScaleNormal="85" zoomScalePageLayoutView="0" workbookViewId="0" topLeftCell="A1">
      <selection activeCell="O10" sqref="O10"/>
    </sheetView>
  </sheetViews>
  <sheetFormatPr defaultColWidth="9.00390625" defaultRowHeight="12.75"/>
  <cols>
    <col min="1" max="1" width="4.75390625" style="3" customWidth="1"/>
    <col min="2" max="2" width="89.875" style="0" customWidth="1"/>
    <col min="3" max="3" width="39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8.75390625" style="0" hidden="1" customWidth="1"/>
  </cols>
  <sheetData>
    <row r="2" spans="1:2" ht="36.75">
      <c r="A2" s="40" t="s">
        <v>23</v>
      </c>
      <c r="B2" s="40"/>
    </row>
    <row r="3" spans="1:2" ht="30">
      <c r="A3" s="28"/>
      <c r="B3" s="41" t="s">
        <v>25</v>
      </c>
    </row>
    <row r="4" spans="2:3" ht="18" customHeight="1">
      <c r="B4" s="17" t="s">
        <v>4</v>
      </c>
      <c r="C4" s="27"/>
    </row>
    <row r="5" spans="2:3" ht="18" customHeight="1">
      <c r="B5" s="17" t="s">
        <v>24</v>
      </c>
      <c r="C5" s="27"/>
    </row>
    <row r="6" spans="2:3" ht="18" customHeight="1">
      <c r="B6" s="17"/>
      <c r="C6" s="18"/>
    </row>
    <row r="7" spans="1:12" s="37" customFormat="1" ht="20.25">
      <c r="A7" s="30" t="s">
        <v>0</v>
      </c>
      <c r="B7" s="31" t="s">
        <v>3</v>
      </c>
      <c r="C7" s="32"/>
      <c r="I7" s="1"/>
      <c r="J7" s="1"/>
      <c r="K7" s="1"/>
      <c r="L7" s="1"/>
    </row>
    <row r="8" spans="1:13" s="37" customFormat="1" ht="29.25" customHeight="1">
      <c r="A8" s="38">
        <v>1</v>
      </c>
      <c r="B8" s="39" t="str">
        <f>H8</f>
        <v>Сила Архимеда - это…</v>
      </c>
      <c r="C8" s="33"/>
      <c r="G8" s="37">
        <f>IF(C8=M8,1,0)</f>
        <v>0</v>
      </c>
      <c r="H8" s="37" t="str">
        <f>Настройки!B1</f>
        <v>Сила Архимеда - это…</v>
      </c>
      <c r="I8" s="1" t="str">
        <f>Настройки!C2</f>
        <v>подъемная сила</v>
      </c>
      <c r="J8" s="1" t="str">
        <f>Настройки!C3</f>
        <v>выталкивающая сила</v>
      </c>
      <c r="K8" s="1" t="str">
        <f>Настройки!C4</f>
        <v>сила давления</v>
      </c>
      <c r="L8" s="1" t="str">
        <f>Настройки!C5</f>
        <v>сила, равная весу тела</v>
      </c>
      <c r="M8" s="37" t="str">
        <f>Настройки!D3</f>
        <v>выталкивающая сила</v>
      </c>
    </row>
    <row r="9" spans="1:13" s="37" customFormat="1" ht="40.5" customHeight="1">
      <c r="A9" s="38">
        <v>2</v>
      </c>
      <c r="B9" s="39" t="str">
        <f aca="true" t="shared" si="0" ref="B9:B17">H9</f>
        <v>Где выталкивающая сила, действующая на воздушный шар, будет меньше:</v>
      </c>
      <c r="C9" s="33"/>
      <c r="G9" s="37">
        <f aca="true" t="shared" si="1" ref="G9:G17">IF(C9=M9,1,0)</f>
        <v>0</v>
      </c>
      <c r="H9" s="37" t="str">
        <f>Настройки!B6</f>
        <v>Где выталкивающая сила, действующая на воздушный шар, будет меньше:</v>
      </c>
      <c r="I9" s="1" t="str">
        <f>Настройки!C7</f>
        <v>у поверхности Земли</v>
      </c>
      <c r="J9" s="1" t="str">
        <f>Настройки!C8</f>
        <v>на высоте 3000 м</v>
      </c>
      <c r="K9" s="1" t="str">
        <f>Настройки!C9</f>
        <v>равна 0 везде</v>
      </c>
      <c r="L9" s="1" t="str">
        <f>Настройки!C10</f>
        <v>не равна 0 везде</v>
      </c>
      <c r="M9" s="37" t="str">
        <f>Настройки!D8</f>
        <v>на высоте 3000 м</v>
      </c>
    </row>
    <row r="10" spans="1:13" s="37" customFormat="1" ht="52.5" customHeight="1">
      <c r="A10" s="38">
        <v>3</v>
      </c>
      <c r="B10" s="39" t="str">
        <f t="shared" si="0"/>
        <v>Человек, масса  которого 75 кг погрузился в воду. Его вес в воде равен 60 кг. Вычислите выталкивающую силу.</v>
      </c>
      <c r="C10" s="33"/>
      <c r="G10" s="37">
        <f t="shared" si="1"/>
        <v>0</v>
      </c>
      <c r="H10" s="37" t="str">
        <f>Настройки!B11</f>
        <v>Человек, масса  которого 75 кг погрузился в воду. Его вес в воде равен 60 кг. Вычислите выталкивающую силу.</v>
      </c>
      <c r="I10" s="1" t="str">
        <f>Настройки!C12</f>
        <v>150Н</v>
      </c>
      <c r="J10" s="1" t="str">
        <f>Настройки!C13</f>
        <v>100Н</v>
      </c>
      <c r="K10" s="1" t="str">
        <f>Настройки!C14</f>
        <v>15Н</v>
      </c>
      <c r="L10" s="1" t="str">
        <f>Настройки!C15</f>
        <v>250Н</v>
      </c>
      <c r="M10" s="37" t="str">
        <f>Настройки!D13</f>
        <v>150Н</v>
      </c>
    </row>
    <row r="11" spans="1:13" s="37" customFormat="1" ht="42.75" customHeight="1">
      <c r="A11" s="38">
        <v>4</v>
      </c>
      <c r="B11" s="39" t="str">
        <f t="shared" si="0"/>
        <v>Тело по очереди погрузили в: воду, керосин, соленую воду, ртуть. Где сила Архимеда будет больше?</v>
      </c>
      <c r="C11" s="33"/>
      <c r="G11" s="37">
        <f t="shared" si="1"/>
        <v>0</v>
      </c>
      <c r="H11" s="37" t="str">
        <f>Настройки!B16</f>
        <v>Тело по очереди погрузили в: воду, керосин, соленую воду, ртуть. Где сила Архимеда будет больше?</v>
      </c>
      <c r="I11" s="1" t="str">
        <f>Настройки!C17</f>
        <v>в воде</v>
      </c>
      <c r="J11" s="1" t="str">
        <f>Настройки!C18</f>
        <v>в керосине</v>
      </c>
      <c r="K11" s="1" t="str">
        <f>Настройки!C19</f>
        <v>в соленой воде</v>
      </c>
      <c r="L11" s="1" t="str">
        <f>Настройки!C20</f>
        <v>в ртути</v>
      </c>
      <c r="M11" s="37" t="str">
        <f>Настройки!D18</f>
        <v>в ртути</v>
      </c>
    </row>
    <row r="12" spans="1:13" s="37" customFormat="1" ht="53.25" customHeight="1">
      <c r="A12" s="38">
        <v>5</v>
      </c>
      <c r="B12" s="39" t="str">
        <f t="shared" si="0"/>
        <v>Плотность тела 1000 кг/м³., что произойдет с телом, если поместить его в пресную воду?</v>
      </c>
      <c r="C12" s="33"/>
      <c r="G12" s="37">
        <f t="shared" si="1"/>
        <v>0</v>
      </c>
      <c r="H12" s="37" t="str">
        <f>Настройки!B21</f>
        <v>Плотность тела 1000 кг/м³., что произойдет с телом, если поместить его в пресную воду?</v>
      </c>
      <c r="I12" s="1" t="str">
        <f>Настройки!C22</f>
        <v>тонет</v>
      </c>
      <c r="J12" s="1" t="str">
        <f>Настройки!C23</f>
        <v>не тонет</v>
      </c>
      <c r="K12" s="1" t="str">
        <f>Настройки!C24</f>
        <v>плавает (посередине жидкости)</v>
      </c>
      <c r="L12" s="1" t="str">
        <f>Настройки!C25</f>
        <v>всплывает (часть тела в воде)</v>
      </c>
      <c r="M12" s="37" t="str">
        <f>Настройки!D23</f>
        <v>всплывает (часть тела в воде)</v>
      </c>
    </row>
    <row r="13" spans="1:13" s="37" customFormat="1" ht="29.25" customHeight="1">
      <c r="A13" s="38">
        <v>6</v>
      </c>
      <c r="B13" s="39" t="str">
        <f t="shared" si="0"/>
        <v>Если поместить 1 дм³ воды в воду, то чему будет равен ее вес?</v>
      </c>
      <c r="C13" s="33"/>
      <c r="G13" s="37">
        <f t="shared" si="1"/>
        <v>0</v>
      </c>
      <c r="H13" s="37" t="str">
        <f>Настройки!B26</f>
        <v>Если поместить 1 дм³ воды в воду, то чему будет равен ее вес?</v>
      </c>
      <c r="I13" s="1" t="str">
        <f>Настройки!C27</f>
        <v>1 Н</v>
      </c>
      <c r="J13" s="1" t="str">
        <f>Настройки!C28</f>
        <v>0.1 Н</v>
      </c>
      <c r="K13" s="1" t="str">
        <f>Настройки!C29</f>
        <v>0.01 Н</v>
      </c>
      <c r="L13" s="1" t="str">
        <f>Настройки!C30</f>
        <v>0 Н</v>
      </c>
      <c r="M13" s="37" t="str">
        <f>Настройки!D28</f>
        <v>0 Н</v>
      </c>
    </row>
    <row r="14" spans="1:13" s="37" customFormat="1" ht="29.25" customHeight="1">
      <c r="A14" s="38">
        <v>7</v>
      </c>
      <c r="B14" s="39" t="str">
        <f t="shared" si="0"/>
        <v>Какие силы действуют на аэростат в воздухе?</v>
      </c>
      <c r="C14" s="33"/>
      <c r="G14" s="37">
        <f t="shared" si="1"/>
        <v>0</v>
      </c>
      <c r="H14" s="37" t="str">
        <f>Настройки!B31</f>
        <v>Какие силы действуют на аэростат в воздухе?</v>
      </c>
      <c r="I14" s="1" t="str">
        <f>Настройки!C32</f>
        <v>только сила тяжести</v>
      </c>
      <c r="J14" s="1" t="str">
        <f>Настройки!C33</f>
        <v>подъемная сила (сила архимеда минус сила тяжести)</v>
      </c>
      <c r="K14" s="1" t="str">
        <f>Настройки!C34</f>
        <v>только сила Архимеда</v>
      </c>
      <c r="L14" s="1" t="str">
        <f>Настройки!C35</f>
        <v>вес тела</v>
      </c>
      <c r="M14" s="37" t="str">
        <f>Настройки!D33</f>
        <v>подъемная сила (сила архимеда минус сила тяжести)</v>
      </c>
    </row>
    <row r="15" spans="1:13" s="37" customFormat="1" ht="45" customHeight="1">
      <c r="A15" s="38">
        <v>8</v>
      </c>
      <c r="B15" s="39" t="str">
        <f t="shared" si="0"/>
        <v>Какое  условие  должно выполняться, чтобы тело тонуло в жидкости:</v>
      </c>
      <c r="C15" s="33"/>
      <c r="G15" s="37">
        <f t="shared" si="1"/>
        <v>0</v>
      </c>
      <c r="H15" s="37" t="str">
        <f>Настройки!B36</f>
        <v>Какое  условие  должно выполняться, чтобы тело тонуло в жидкости:</v>
      </c>
      <c r="I15" s="1" t="str">
        <f>Настройки!C37</f>
        <v>сила тяжести равна силе Архимеда</v>
      </c>
      <c r="J15" s="1" t="str">
        <f>Настройки!C38</f>
        <v>плотность тела равна плотности жидкости</v>
      </c>
      <c r="K15" s="1" t="str">
        <f>Настройки!C39</f>
        <v>сила тяжести меньше силы Архимеда</v>
      </c>
      <c r="L15" s="1" t="str">
        <f>Настройки!C40</f>
        <v>сила тяжести больше силы Архимеда</v>
      </c>
      <c r="M15" s="37" t="str">
        <f>Настройки!D38</f>
        <v>сила тяжести больше силы Архимеда</v>
      </c>
    </row>
    <row r="16" spans="1:13" s="37" customFormat="1" ht="60.75" customHeight="1">
      <c r="A16" s="38">
        <v>9</v>
      </c>
      <c r="B16" s="39" t="str">
        <f t="shared" si="0"/>
        <v>Металлическая ложка объемом 5  см³ случайно утонула в супе. Плотность супа 1,2 г/см³. Вычислить силу Архимеда, действующую на ложку. g=10 Н/кг</v>
      </c>
      <c r="C16" s="33"/>
      <c r="G16" s="37">
        <f t="shared" si="1"/>
        <v>0</v>
      </c>
      <c r="H16" s="37" t="str">
        <f>Настройки!B41</f>
        <v>Металлическая ложка объемом 5  см³ случайно утонула в супе. Плотность супа 1,2 г/см³. Вычислить силу Архимеда, действующую на ложку. g=10 Н/кг</v>
      </c>
      <c r="I16" s="1" t="str">
        <f>Настройки!C42</f>
        <v>60Н</v>
      </c>
      <c r="J16" s="1" t="str">
        <f>Настройки!C43</f>
        <v>0,06Н</v>
      </c>
      <c r="K16" s="1" t="str">
        <f>Настройки!C44</f>
        <v>6Н</v>
      </c>
      <c r="L16" s="1" t="str">
        <f>Настройки!C45</f>
        <v>0,6Н</v>
      </c>
      <c r="M16" s="37" t="str">
        <f>Настройки!D43</f>
        <v>0,06Н</v>
      </c>
    </row>
    <row r="17" spans="1:13" s="37" customFormat="1" ht="135" customHeight="1">
      <c r="A17" s="38">
        <v>10</v>
      </c>
      <c r="B17" s="39" t="str">
        <f t="shared" si="0"/>
        <v>Объемы находящихся в воде частей грузов одинаковы. Почему один из грузов перетягивает?</v>
      </c>
      <c r="C17" s="33"/>
      <c r="G17" s="37">
        <f t="shared" si="1"/>
        <v>0</v>
      </c>
      <c r="H17" s="37" t="str">
        <f>Настройки!B46</f>
        <v>Объемы находящихся в воде частей грузов одинаковы. Почему один из грузов перетягивает?</v>
      </c>
      <c r="I17" s="1" t="str">
        <f>Настройки!C47</f>
        <v>потому, что не полностью погружен в воду</v>
      </c>
      <c r="J17" s="1" t="str">
        <f>Настройки!C48</f>
        <v>на него действует меньшая сила Архимеда</v>
      </c>
      <c r="K17" s="1" t="str">
        <f>Настройки!C49</f>
        <v>имеет больший вес</v>
      </c>
      <c r="L17" s="1" t="str">
        <f>Настройки!C50</f>
        <v>имеет меньший вес</v>
      </c>
      <c r="M17" s="37" t="str">
        <f>Настройки!D48</f>
        <v>имеет больший вес</v>
      </c>
    </row>
    <row r="18" spans="7:8" ht="12.75">
      <c r="G18">
        <f>SUM(G8:G17)</f>
        <v>0</v>
      </c>
      <c r="H18">
        <f>10-G18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dataValidations count="2">
    <dataValidation type="list" allowBlank="1" showInputMessage="1" showErrorMessage="1" sqref="C8:C12">
      <formula1>$I8:$L8</formula1>
    </dataValidation>
    <dataValidation type="list" allowBlank="1" showErrorMessage="1" sqref="C13:C17">
      <formula1>$I13:$L13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8"/>
  <sheetViews>
    <sheetView showGridLines="0"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5</v>
      </c>
      <c r="B1" s="35"/>
      <c r="C1" s="8"/>
      <c r="D1" s="8"/>
    </row>
    <row r="2" spans="1:4" ht="23.25" customHeight="1">
      <c r="A2" s="36" t="str">
        <f>Вопросы!C4&amp;" класс "&amp;Вопросы!C5</f>
        <v> класс </v>
      </c>
      <c r="B2" s="36"/>
      <c r="C2" s="2">
        <f>COUNTIF(Вопросы!C8:C17,"")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6</v>
      </c>
      <c r="D3" s="7">
        <f>IF(C2&lt;&gt;0,0,Вопросы!G18)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7</v>
      </c>
      <c r="D4" s="7">
        <f>IF(C2&lt;&gt;0,0,Вопросы!H18)</f>
        <v>0</v>
      </c>
    </row>
    <row r="5" spans="1:4" ht="23.25" customHeight="1">
      <c r="A5" s="26"/>
      <c r="B5" s="26"/>
      <c r="C5" s="6"/>
      <c r="D5" s="7"/>
    </row>
    <row r="6" spans="1:4" ht="28.5">
      <c r="A6" s="20" t="s">
        <v>0</v>
      </c>
      <c r="B6" s="20" t="s">
        <v>3</v>
      </c>
      <c r="C6" s="20" t="s">
        <v>2</v>
      </c>
      <c r="D6" s="20" t="s">
        <v>1</v>
      </c>
    </row>
    <row r="7" spans="1:5" ht="26.25" customHeight="1">
      <c r="A7" s="19">
        <v>1</v>
      </c>
      <c r="B7" s="22" t="str">
        <f>Вопросы!B8</f>
        <v>Сила Архимеда - это…</v>
      </c>
      <c r="C7" s="19" t="str">
        <f>IF(C2&lt;&gt;0," ",Вопросы!C8)</f>
        <v> </v>
      </c>
      <c r="D7" s="19">
        <f>IF(C2&lt;&gt;0,"",IF(Вопросы!G8&lt;&gt;1,Настройки!D3,""))</f>
      </c>
      <c r="E7" t="str">
        <f>Вопросы!M8</f>
        <v>выталкивающая сила</v>
      </c>
    </row>
    <row r="8" spans="1:5" ht="26.25" customHeight="1">
      <c r="A8" s="19">
        <v>2</v>
      </c>
      <c r="B8" s="22" t="str">
        <f>Вопросы!B9</f>
        <v>Где выталкивающая сила, действующая на воздушный шар, будет меньше:</v>
      </c>
      <c r="C8" s="19" t="str">
        <f>IF(C2&lt;&gt;0," ",Вопросы!C9)</f>
        <v> </v>
      </c>
      <c r="D8" s="19">
        <f>IF(C2&lt;&gt;0,"",IF(Вопросы!G9&lt;&gt;1,Настройки!D8,""))</f>
      </c>
      <c r="E8" t="str">
        <f>Вопросы!M9</f>
        <v>на высоте 3000 м</v>
      </c>
    </row>
    <row r="9" spans="1:5" ht="26.25" customHeight="1">
      <c r="A9" s="19">
        <v>3</v>
      </c>
      <c r="B9" s="22" t="str">
        <f>Вопросы!B10</f>
        <v>Человек, масса  которого 75 кг погрузился в воду. Его вес в воде равен 60 кг. Вычислите выталкивающую силу.</v>
      </c>
      <c r="C9" s="19" t="str">
        <f>IF(C2&lt;&gt;0," ",Вопросы!C10)</f>
        <v> </v>
      </c>
      <c r="D9" s="19">
        <f>IF(C2&lt;&gt;0,"",IF(Вопросы!G10&lt;&gt;1,Настройки!D13,""))</f>
      </c>
      <c r="E9" t="str">
        <f>Вопросы!M10</f>
        <v>150Н</v>
      </c>
    </row>
    <row r="10" spans="1:5" ht="26.25" customHeight="1">
      <c r="A10" s="19">
        <v>4</v>
      </c>
      <c r="B10" s="22" t="str">
        <f>Вопросы!B11</f>
        <v>Тело по очереди погрузили в: воду, керосин, соленую воду, ртуть. Где сила Архимеда будет больше?</v>
      </c>
      <c r="C10" s="19" t="str">
        <f>IF(C2&lt;&gt;0," ",Вопросы!C11)</f>
        <v> </v>
      </c>
      <c r="D10" s="19">
        <f>IF(C2&lt;&gt;0,"",IF(Вопросы!G11&lt;&gt;1,Настройки!D18,""))</f>
      </c>
      <c r="E10" t="str">
        <f>Вопросы!M11</f>
        <v>в ртути</v>
      </c>
    </row>
    <row r="11" spans="1:5" ht="26.25" customHeight="1">
      <c r="A11" s="19">
        <v>5</v>
      </c>
      <c r="B11" s="22" t="str">
        <f>Вопросы!B12</f>
        <v>Плотность тела 1000 кг/м³., что произойдет с телом, если поместить его в пресную воду?</v>
      </c>
      <c r="C11" s="19" t="str">
        <f>IF(C2&lt;&gt;0," ",Вопросы!C12)</f>
        <v> </v>
      </c>
      <c r="D11" s="19">
        <f>IF(C2&lt;&gt;0,"",IF(Вопросы!G12&lt;&gt;1,Настройки!D23,""))</f>
      </c>
      <c r="E11" t="str">
        <f>Вопросы!M12</f>
        <v>всплывает (часть тела в воде)</v>
      </c>
    </row>
    <row r="12" spans="1:5" ht="26.25" customHeight="1">
      <c r="A12" s="19">
        <v>6</v>
      </c>
      <c r="B12" s="22" t="str">
        <f>Вопросы!B13</f>
        <v>Если поместить 1 дм³ воды в воду, то чему будет равен ее вес?</v>
      </c>
      <c r="C12" s="19" t="str">
        <f>IF(C2&lt;&gt;0," ",Вопросы!C13)</f>
        <v> </v>
      </c>
      <c r="D12" s="19">
        <f>IF(C2&lt;&gt;0,"",IF(Вопросы!G13&lt;&gt;1,Настройки!D28,""))</f>
      </c>
      <c r="E12" t="str">
        <f>Вопросы!M13</f>
        <v>0 Н</v>
      </c>
    </row>
    <row r="13" spans="1:5" ht="26.25" customHeight="1">
      <c r="A13" s="19">
        <v>7</v>
      </c>
      <c r="B13" s="22" t="str">
        <f>Вопросы!B14</f>
        <v>Какие силы действуют на аэростат в воздухе?</v>
      </c>
      <c r="C13" s="19" t="str">
        <f>IF(C2&lt;&gt;0," ",Вопросы!C14)</f>
        <v> </v>
      </c>
      <c r="D13" s="19">
        <f>IF(C2&lt;&gt;0,"",IF(Вопросы!G14&lt;&gt;1,Настройки!D33,""))</f>
      </c>
      <c r="E13" t="str">
        <f>Вопросы!M14</f>
        <v>подъемная сила (сила архимеда минус сила тяжести)</v>
      </c>
    </row>
    <row r="14" spans="1:5" ht="26.25" customHeight="1">
      <c r="A14" s="19">
        <v>8</v>
      </c>
      <c r="B14" s="22" t="str">
        <f>Вопросы!B15</f>
        <v>Какое  условие  должно выполняться, чтобы тело тонуло в жидкости:</v>
      </c>
      <c r="C14" s="19" t="str">
        <f>IF(C2&lt;&gt;0," ",Вопросы!C15)</f>
        <v> </v>
      </c>
      <c r="D14" s="19">
        <f>IF(C2&lt;&gt;0,"",IF(Вопросы!G15&lt;&gt;1,Настройки!D38,""))</f>
      </c>
      <c r="E14" t="str">
        <f>Вопросы!M15</f>
        <v>сила тяжести больше силы Архимеда</v>
      </c>
    </row>
    <row r="15" spans="1:5" ht="26.25" customHeight="1">
      <c r="A15" s="19">
        <v>9</v>
      </c>
      <c r="B15" s="22" t="str">
        <f>Вопросы!B16</f>
        <v>Металлическая ложка объемом 5  см³ случайно утонула в супе. Плотность супа 1,2 г/см³. Вычислить силу Архимеда, действующую на ложку. g=10 Н/кг</v>
      </c>
      <c r="C15" s="19" t="str">
        <f>IF(C2&lt;&gt;0," ",Вопросы!C16)</f>
        <v> </v>
      </c>
      <c r="D15" s="19">
        <f>IF(C2&lt;&gt;0,"",IF(Вопросы!G16&lt;&gt;1,Настройки!D43,""))</f>
      </c>
      <c r="E15" t="str">
        <f>Вопросы!M16</f>
        <v>0,06Н</v>
      </c>
    </row>
    <row r="16" spans="1:5" ht="26.25" customHeight="1">
      <c r="A16" s="19">
        <v>10</v>
      </c>
      <c r="B16" s="22" t="str">
        <f>Вопросы!B17</f>
        <v>Объемы находящихся в воде частей грузов одинаковы. Почему один из грузов перетягивает?</v>
      </c>
      <c r="C16" s="19" t="str">
        <f>IF(C2&lt;&gt;0," ",Вопросы!C17)</f>
        <v> </v>
      </c>
      <c r="D16" s="19">
        <f>IF(C2&lt;&gt;0,"",IF(Вопросы!G17&lt;&gt;1,Настройки!D48,""))</f>
      </c>
      <c r="E16" t="str">
        <f>Вопросы!M17</f>
        <v>имеет больший вес</v>
      </c>
    </row>
    <row r="17" ht="24" customHeight="1">
      <c r="B17" s="21" t="str">
        <f>IF(C2&lt;&gt;0,"Вы ответили не на все вопросы!!! Осталось "&amp;C2&amp;" из 10","")</f>
        <v>Вы ответили не на все вопросы!!! Осталось 10 из 10</v>
      </c>
    </row>
    <row r="18" spans="3:4" ht="60">
      <c r="C18" s="3"/>
      <c r="D18" s="10">
        <f>IF(C2&lt;&gt;0,"",IF(D3&gt;=9,5,IF(D3&gt;=7,4,IF(D3&gt;=5,3,2))))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7:C16">
    <cfRule type="cellIs" priority="1" dxfId="2" operator="equal" stopIfTrue="1">
      <formula>" "</formula>
    </cfRule>
    <cfRule type="cellIs" priority="2" dxfId="3" operator="notEqual" stopIfTrue="1">
      <formula>$E7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9.125" style="3" customWidth="1"/>
    <col min="2" max="2" width="91.875" style="15" customWidth="1"/>
    <col min="3" max="3" width="38.25390625" style="11" customWidth="1"/>
    <col min="4" max="4" width="11.875" style="4" customWidth="1"/>
  </cols>
  <sheetData>
    <row r="1" spans="1:8" ht="15">
      <c r="A1" s="16">
        <v>1</v>
      </c>
      <c r="B1" s="23" t="s">
        <v>26</v>
      </c>
      <c r="C1" s="24"/>
      <c r="D1" s="24"/>
      <c r="E1" s="24"/>
      <c r="F1" s="24"/>
      <c r="G1" s="24"/>
      <c r="H1" s="24"/>
    </row>
    <row r="2" spans="3:4" ht="12.75">
      <c r="C2" s="12" t="s">
        <v>8</v>
      </c>
      <c r="D2" s="5">
        <f>MATCH(1,B2:B5,0)</f>
        <v>2</v>
      </c>
    </row>
    <row r="3" spans="2:4" ht="12.75">
      <c r="B3" s="15">
        <v>1</v>
      </c>
      <c r="C3" s="12" t="s">
        <v>9</v>
      </c>
      <c r="D3" s="4" t="str">
        <f>INDEX(C2:C5,D2)</f>
        <v>выталкивающая сила</v>
      </c>
    </row>
    <row r="4" ht="12.75">
      <c r="C4" s="12" t="s">
        <v>10</v>
      </c>
    </row>
    <row r="5" ht="12.75">
      <c r="C5" s="12" t="s">
        <v>27</v>
      </c>
    </row>
    <row r="6" spans="1:2" ht="15">
      <c r="A6" s="16">
        <v>2</v>
      </c>
      <c r="B6" s="14" t="s">
        <v>28</v>
      </c>
    </row>
    <row r="7" spans="3:4" ht="12.75">
      <c r="C7" s="13" t="s">
        <v>11</v>
      </c>
      <c r="D7" s="5">
        <f>MATCH(1,B7:B10,0)</f>
        <v>2</v>
      </c>
    </row>
    <row r="8" spans="2:4" ht="12.75">
      <c r="B8" s="15">
        <v>1</v>
      </c>
      <c r="C8" s="13" t="s">
        <v>29</v>
      </c>
      <c r="D8" s="4" t="str">
        <f>INDEX(C7:C10,D7)</f>
        <v>на высоте 3000 м</v>
      </c>
    </row>
    <row r="9" ht="12.75">
      <c r="C9" s="13" t="s">
        <v>30</v>
      </c>
    </row>
    <row r="10" ht="12.75">
      <c r="C10" s="13" t="s">
        <v>31</v>
      </c>
    </row>
    <row r="11" spans="1:2" ht="32.25" customHeight="1">
      <c r="A11" s="16">
        <v>3</v>
      </c>
      <c r="B11" s="29" t="s">
        <v>32</v>
      </c>
    </row>
    <row r="12" spans="2:4" ht="15">
      <c r="B12" s="25">
        <v>1</v>
      </c>
      <c r="C12" s="13" t="s">
        <v>34</v>
      </c>
      <c r="D12" s="5">
        <f>MATCH(1,B12:B15,0)</f>
        <v>1</v>
      </c>
    </row>
    <row r="13" spans="3:4" ht="12.75">
      <c r="C13" s="13" t="s">
        <v>33</v>
      </c>
      <c r="D13" s="4" t="str">
        <f>INDEX(C12:C15,D12)</f>
        <v>150Н</v>
      </c>
    </row>
    <row r="14" ht="12.75">
      <c r="C14" s="13" t="s">
        <v>12</v>
      </c>
    </row>
    <row r="15" ht="12.75">
      <c r="C15" s="13" t="s">
        <v>35</v>
      </c>
    </row>
    <row r="16" spans="1:2" ht="30">
      <c r="A16" s="16">
        <v>4</v>
      </c>
      <c r="B16" s="29" t="s">
        <v>36</v>
      </c>
    </row>
    <row r="17" spans="3:4" ht="12.75">
      <c r="C17" s="13" t="s">
        <v>13</v>
      </c>
      <c r="D17" s="5">
        <f>MATCH(1,B17:B20,0)</f>
        <v>4</v>
      </c>
    </row>
    <row r="18" spans="3:4" ht="12.75">
      <c r="C18" s="13" t="s">
        <v>14</v>
      </c>
      <c r="D18" s="4" t="str">
        <f>INDEX(C17:C20,D17)</f>
        <v>в ртути</v>
      </c>
    </row>
    <row r="19" ht="12.75">
      <c r="C19" s="13" t="s">
        <v>15</v>
      </c>
    </row>
    <row r="20" spans="2:3" ht="12.75">
      <c r="B20" s="15">
        <v>1</v>
      </c>
      <c r="C20" s="13" t="s">
        <v>16</v>
      </c>
    </row>
    <row r="21" spans="1:2" ht="15">
      <c r="A21" s="16">
        <v>5</v>
      </c>
      <c r="B21" s="14" t="s">
        <v>39</v>
      </c>
    </row>
    <row r="22" spans="3:4" ht="12.75">
      <c r="C22" s="13" t="s">
        <v>17</v>
      </c>
      <c r="D22" s="5">
        <f>MATCH(1,B22:B25,0)</f>
        <v>4</v>
      </c>
    </row>
    <row r="23" spans="3:4" ht="12.75">
      <c r="C23" s="13" t="s">
        <v>18</v>
      </c>
      <c r="D23" s="4" t="str">
        <f>INDEX(C22:C25,D22)</f>
        <v>всплывает (часть тела в воде)</v>
      </c>
    </row>
    <row r="24" ht="12.75">
      <c r="C24" s="13" t="s">
        <v>38</v>
      </c>
    </row>
    <row r="25" spans="2:3" ht="12.75">
      <c r="B25" s="15">
        <v>1</v>
      </c>
      <c r="C25" s="13" t="s">
        <v>37</v>
      </c>
    </row>
    <row r="26" spans="1:2" ht="15">
      <c r="A26" s="16">
        <v>6</v>
      </c>
      <c r="B26" s="14" t="s">
        <v>40</v>
      </c>
    </row>
    <row r="27" spans="3:4" ht="12.75">
      <c r="C27" s="13" t="s">
        <v>19</v>
      </c>
      <c r="D27" s="5">
        <f>MATCH(1,B27:B30,0)</f>
        <v>4</v>
      </c>
    </row>
    <row r="28" spans="3:4" ht="12.75">
      <c r="C28" s="13" t="s">
        <v>20</v>
      </c>
      <c r="D28" s="4" t="str">
        <f>INDEX(C27:C30,D27)</f>
        <v>0 Н</v>
      </c>
    </row>
    <row r="29" ht="12.75">
      <c r="C29" s="13" t="s">
        <v>21</v>
      </c>
    </row>
    <row r="30" spans="2:3" ht="12.75">
      <c r="B30" s="15">
        <v>1</v>
      </c>
      <c r="C30" s="13" t="s">
        <v>22</v>
      </c>
    </row>
    <row r="31" spans="1:2" ht="15">
      <c r="A31" s="16">
        <v>7</v>
      </c>
      <c r="B31" s="14" t="s">
        <v>41</v>
      </c>
    </row>
    <row r="32" spans="3:4" ht="12.75">
      <c r="C32" s="13" t="s">
        <v>43</v>
      </c>
      <c r="D32" s="5">
        <f>MATCH(1,B32:B35,0)</f>
        <v>2</v>
      </c>
    </row>
    <row r="33" spans="2:4" ht="12.75">
      <c r="B33" s="15">
        <v>1</v>
      </c>
      <c r="C33" s="13" t="s">
        <v>42</v>
      </c>
      <c r="D33" s="4" t="str">
        <f>INDEX(C32:C35,D32)</f>
        <v>подъемная сила (сила архимеда минус сила тяжести)</v>
      </c>
    </row>
    <row r="34" ht="12.75">
      <c r="C34" s="13" t="s">
        <v>44</v>
      </c>
    </row>
    <row r="35" ht="12.75">
      <c r="C35" s="13" t="s">
        <v>45</v>
      </c>
    </row>
    <row r="36" spans="1:2" ht="15">
      <c r="A36" s="16">
        <v>8</v>
      </c>
      <c r="B36" s="14" t="s">
        <v>46</v>
      </c>
    </row>
    <row r="37" spans="3:4" ht="12.75">
      <c r="C37" s="13" t="s">
        <v>50</v>
      </c>
      <c r="D37" s="5">
        <f>MATCH(1,B37:B40,0)</f>
        <v>4</v>
      </c>
    </row>
    <row r="38" spans="3:4" ht="12.75">
      <c r="C38" s="13" t="s">
        <v>49</v>
      </c>
      <c r="D38" s="4" t="str">
        <f>INDEX(C37:C40,D37)</f>
        <v>сила тяжести больше силы Архимеда</v>
      </c>
    </row>
    <row r="39" ht="12.75">
      <c r="C39" s="13" t="s">
        <v>48</v>
      </c>
    </row>
    <row r="40" spans="2:3" ht="12.75">
      <c r="B40" s="15">
        <v>1</v>
      </c>
      <c r="C40" s="13" t="s">
        <v>47</v>
      </c>
    </row>
    <row r="41" spans="1:2" ht="30">
      <c r="A41" s="16">
        <v>9</v>
      </c>
      <c r="B41" s="29" t="s">
        <v>51</v>
      </c>
    </row>
    <row r="42" spans="3:4" ht="12.75">
      <c r="C42" s="13" t="s">
        <v>52</v>
      </c>
      <c r="D42" s="5">
        <f>MATCH(1,B42:B45,0)</f>
        <v>2</v>
      </c>
    </row>
    <row r="43" spans="2:4" ht="12.75">
      <c r="B43" s="15">
        <v>1</v>
      </c>
      <c r="C43" s="13" t="s">
        <v>53</v>
      </c>
      <c r="D43" s="4" t="str">
        <f>INDEX(C42:C45,D42)</f>
        <v>0,06Н</v>
      </c>
    </row>
    <row r="44" ht="12.75">
      <c r="C44" s="13" t="s">
        <v>54</v>
      </c>
    </row>
    <row r="45" ht="12.75">
      <c r="C45" s="13" t="s">
        <v>55</v>
      </c>
    </row>
    <row r="46" spans="1:2" ht="15">
      <c r="A46" s="16">
        <v>10</v>
      </c>
      <c r="B46" s="14" t="s">
        <v>56</v>
      </c>
    </row>
    <row r="47" spans="3:4" ht="12.75">
      <c r="C47" s="13" t="s">
        <v>59</v>
      </c>
      <c r="D47" s="5">
        <f>MATCH(1,B47:B50,0)</f>
        <v>3</v>
      </c>
    </row>
    <row r="48" spans="3:4" ht="12.75">
      <c r="C48" s="13" t="s">
        <v>58</v>
      </c>
      <c r="D48" s="4" t="str">
        <f>INDEX(C47:C50,D47)</f>
        <v>имеет больший вес</v>
      </c>
    </row>
    <row r="49" spans="2:3" ht="12.75">
      <c r="B49" s="15">
        <v>1</v>
      </c>
      <c r="C49" s="13" t="s">
        <v>57</v>
      </c>
    </row>
    <row r="50" ht="12.75">
      <c r="C50" s="13" t="s">
        <v>60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Админ</cp:lastModifiedBy>
  <cp:lastPrinted>2003-03-02T22:35:20Z</cp:lastPrinted>
  <dcterms:created xsi:type="dcterms:W3CDTF">2003-02-28T19:49:25Z</dcterms:created>
  <dcterms:modified xsi:type="dcterms:W3CDTF">2017-04-10T10:17:34Z</dcterms:modified>
  <cp:category/>
  <cp:version/>
  <cp:contentType/>
  <cp:contentStatus/>
</cp:coreProperties>
</file>